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IA\Annual Reports\FY2017\FCA\"/>
    </mc:Choice>
  </mc:AlternateContent>
  <xr:revisionPtr revIDLastSave="0" documentId="8_{28D30414-A704-4A2E-8943-57BF6DB470BC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FCA" sheetId="1" r:id="rId1"/>
    <sheet name="Sheet3" sheetId="3" r:id="rId2"/>
  </sheets>
  <definedNames>
    <definedName name="_xlnm.Print_Titles" localSheetId="0">FCA!$1:$3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2" i="1" l="1"/>
  <c r="U51" i="1"/>
  <c r="U50" i="1"/>
  <c r="U49" i="1"/>
  <c r="S52" i="1"/>
  <c r="S51" i="1"/>
  <c r="S50" i="1"/>
  <c r="S49" i="1"/>
  <c r="H49" i="1"/>
  <c r="H50" i="1"/>
  <c r="H51" i="1"/>
  <c r="H52" i="1"/>
  <c r="B66" i="1" l="1"/>
  <c r="B69" i="1" l="1"/>
  <c r="B68" i="1"/>
  <c r="B67" i="1"/>
  <c r="C69" i="1"/>
  <c r="C68" i="1"/>
  <c r="C67" i="1"/>
  <c r="C66" i="1"/>
  <c r="V4" i="1" l="1"/>
  <c r="C70" i="1" l="1"/>
  <c r="B70" i="1"/>
  <c r="I54" i="1"/>
  <c r="I52" i="1"/>
  <c r="I51" i="1"/>
  <c r="I50" i="1"/>
  <c r="I49" i="1"/>
  <c r="Q57" i="1"/>
  <c r="Q56" i="1"/>
  <c r="V52" i="1" l="1"/>
  <c r="V50" i="1"/>
  <c r="V49" i="1"/>
  <c r="V51" i="1"/>
  <c r="T52" i="1"/>
  <c r="T51" i="1"/>
  <c r="T49" i="1"/>
  <c r="T50" i="1"/>
</calcChain>
</file>

<file path=xl/sharedStrings.xml><?xml version="1.0" encoding="utf-8"?>
<sst xmlns="http://schemas.openxmlformats.org/spreadsheetml/2006/main" count="226" uniqueCount="113">
  <si>
    <t>Name</t>
  </si>
  <si>
    <t>Date Received</t>
  </si>
  <si>
    <t>Exemption Used</t>
  </si>
  <si>
    <t>Notes</t>
  </si>
  <si>
    <t>Tracking Number</t>
  </si>
  <si>
    <t>Expedited Y/N</t>
  </si>
  <si>
    <t>Net Business Days to Answer</t>
  </si>
  <si>
    <t>Initial Estimate of Response Due Date</t>
  </si>
  <si>
    <t>Actual Final Response Date</t>
  </si>
  <si>
    <t>Release Results</t>
  </si>
  <si>
    <t>Compliance Code (FG, PGPD, FDE, FDNR, FDR, FDWD, FDFR, FDRD, FDIF, FDNAR, FDDR, FDO)</t>
  </si>
  <si>
    <t>Days for NON-expedited</t>
  </si>
  <si>
    <t>Days for Expedited</t>
  </si>
  <si>
    <t>Days for PRWIG for NON-expedited</t>
  </si>
  <si>
    <t>Days for PRWIG for expedited</t>
  </si>
  <si>
    <t>Fees Charged</t>
  </si>
  <si>
    <t>Exemption Waived?</t>
  </si>
  <si>
    <t>Information Sought</t>
  </si>
  <si>
    <t>Tolling/ Closures</t>
  </si>
  <si>
    <t>FG = Full Grant;  PGPD = Partial Grant Partial Denial;  FDE = Full Denial Exemption;  FDNR = Full Denial No Records;  FDR = Full Denial Referral;  FDWD = Full Denial Withdrawn;  FDFR = Full Denial Fee Reason;  FDRD = Full Denial Reasonable Description;  FDIF = Full Denial Improper FOIA;  FDNAR = Full Denial Not Agency Records;  FDDR = Full Denial Duplicate Request;  FDO = Full Denial Other</t>
  </si>
  <si>
    <t>Fees Paid</t>
  </si>
  <si>
    <t>MEDIAN</t>
  </si>
  <si>
    <t>AVERAGE</t>
  </si>
  <si>
    <t>LOWEST</t>
  </si>
  <si>
    <t>LARGEST</t>
  </si>
  <si>
    <t>Total Expedited</t>
  </si>
  <si>
    <t>Total Not Expedited</t>
  </si>
  <si>
    <t>Calendar days to adj &amp; respond to request for expedited (if applicable)</t>
  </si>
  <si>
    <t>Within 10 Calendar Days</t>
  </si>
  <si>
    <t>Quarterly Reporting Statistics</t>
  </si>
  <si>
    <t>Requests Received</t>
  </si>
  <si>
    <t>Requests Processed</t>
  </si>
  <si>
    <t>Quarter</t>
  </si>
  <si>
    <t>Number of Requests in Backlog at End of Quarter</t>
  </si>
  <si>
    <t>Perfected Pending Requests at End of Previous FY</t>
  </si>
  <si>
    <t>Number Closed During Current FY</t>
  </si>
  <si>
    <t>Sent To Emily?</t>
  </si>
  <si>
    <t>Uploaded?</t>
  </si>
  <si>
    <t>FCA FOIA Log FY 2016:  FOIAs received or responded to between 10-1-2015 and 9-30-2016</t>
  </si>
  <si>
    <t>Graeff</t>
  </si>
  <si>
    <t xml:space="preserve">Any studies that FCA or FCS may have completed around actual loan loss experience and supporting the adequacy of loan loss reserves for loans to integrated/contract livestock producers. Specifically, swine and poultry. </t>
  </si>
  <si>
    <t>FDNR</t>
  </si>
  <si>
    <t>N</t>
  </si>
  <si>
    <t>Ravnitzky</t>
  </si>
  <si>
    <t xml:space="preserve">FOIA Appeals Log </t>
  </si>
  <si>
    <t xml:space="preserve">Request Fee Waiver? </t>
  </si>
  <si>
    <t>Withdrawn</t>
  </si>
  <si>
    <t>FDW</t>
  </si>
  <si>
    <t xml:space="preserve">Wanted formal appeals log, which we don't have. No appeals since 2015, and those were noted in our FOIA log. </t>
  </si>
  <si>
    <t>Judicial Watch</t>
  </si>
  <si>
    <t>All emails between 1/1/2014 and 11/8/2016 containing the phrases "damage control" "damage mitigation" or "damage containment"</t>
  </si>
  <si>
    <t>Y</t>
  </si>
  <si>
    <t>PGPD</t>
  </si>
  <si>
    <t>Partial Grant, Partial Denial - 658 total pages</t>
  </si>
  <si>
    <t>5,6,8</t>
  </si>
  <si>
    <t>Sent three files of documents - one full release, two exemption files with partial and full redactions.</t>
  </si>
  <si>
    <t>a copy of the Farm Credit System Insurance Corporation agency briefing materials related to the Presidential transition for Agency Review Teams or Agency Landing Teams. - July 1, 2016 to 12/6/2016</t>
  </si>
  <si>
    <t>Full release of transition documents with updated pages from OIG</t>
  </si>
  <si>
    <t>FG</t>
  </si>
  <si>
    <t>n</t>
  </si>
  <si>
    <t>Brinkerhoff</t>
  </si>
  <si>
    <t>Compendation disclosures for John R. Gregory, III, officer at Farm Credit of Northwest Florida</t>
  </si>
  <si>
    <t>No Records</t>
  </si>
  <si>
    <t>Greenewald</t>
  </si>
  <si>
    <t>OIG Investigations cLosed in CY 2016</t>
  </si>
  <si>
    <t>Andeen</t>
  </si>
  <si>
    <t>Farm Credit Foundations Charter and AOI</t>
  </si>
  <si>
    <t>OIG Investigations Closed in CY 2015 and 2016</t>
  </si>
  <si>
    <t>Full Grant</t>
  </si>
  <si>
    <t>OIG Investigation ROIs for specific investigations</t>
  </si>
  <si>
    <t>Troutman</t>
  </si>
  <si>
    <t>Information on specific position holders in Agency</t>
  </si>
  <si>
    <t>A copy of the listing for the Library of Agency policies and procedures (PPMs) on the SharePoint internal website.</t>
  </si>
  <si>
    <t>A digital/electronic copy of the home page and list of contents of the Internal FCA Ethics Resource Site, which is posted on the FCA intranet internal SharePoint site.</t>
  </si>
  <si>
    <t>Perez-Corujo</t>
  </si>
  <si>
    <t>documents generated with regard to the FFIL, or Fondo de Fomento de la Industrial Lechera</t>
  </si>
  <si>
    <t>No records</t>
  </si>
  <si>
    <t>Lazar</t>
  </si>
  <si>
    <t>Stale/Dated Checks/Unclaimed property</t>
  </si>
  <si>
    <t>6, 7C, 7A</t>
  </si>
  <si>
    <t xml:space="preserve">Partial Grant, Partial Denial </t>
  </si>
  <si>
    <t>Full denial - exemption 8</t>
  </si>
  <si>
    <t>FDE</t>
  </si>
  <si>
    <t>Board Meeting Minutes</t>
  </si>
  <si>
    <t>Full release</t>
  </si>
  <si>
    <t>Narrowed search - accepted 2010-2012 agendas - rest were online</t>
  </si>
  <si>
    <t>Ficek</t>
  </si>
  <si>
    <t>Policies related to specific borrower complaint issue</t>
  </si>
  <si>
    <t>All exempt</t>
  </si>
  <si>
    <t>Emmel</t>
  </si>
  <si>
    <t>FCA Congressional Budget Justification for FY2018</t>
  </si>
  <si>
    <r>
      <t>A list of the title, number, issuance date, and classification/sensitivity level of each audit, inspection, and evaluation report produced by the Farm Credit Administration (OIG) and </t>
    </r>
    <r>
      <rPr>
        <b/>
        <sz val="9.5"/>
        <color rgb="FF333333"/>
        <rFont val="Times New Roman"/>
        <family val="1"/>
      </rPr>
      <t>not</t>
    </r>
    <r>
      <rPr>
        <sz val="9.5"/>
        <color rgb="FF333333"/>
        <rFont val="Times New Roman"/>
        <family val="1"/>
      </rPr>
      <t> posted on the OIG’s public-facing web page. The date range for this request is calendar years 2012 through 2016.</t>
    </r>
  </si>
  <si>
    <t>All exempt - not in final form</t>
  </si>
  <si>
    <t>Van Schooten</t>
  </si>
  <si>
    <t>A copy of all ethics waivers and recusal agreements/records issued by the Farm Credit Association from January 1, 2017 to the present</t>
  </si>
  <si>
    <t>4 pages released with redactions of names</t>
  </si>
  <si>
    <t>Scharlene Paul</t>
  </si>
  <si>
    <t>Copies of public records obtained during the investigation case with AgSouth Farm Credit, ACA</t>
  </si>
  <si>
    <t>Michael Ravnitzky</t>
  </si>
  <si>
    <t>Copies of documents identifying the designation of the Regulatory Reform Officer and Task Force</t>
  </si>
  <si>
    <t>Paul Risenhoover</t>
  </si>
  <si>
    <t>Copies of leadership directories correspondence to FCA</t>
  </si>
  <si>
    <t>Stephen Reilly</t>
  </si>
  <si>
    <t>Copies of Ethics waivers granted pursuant to Executive Order 13770</t>
  </si>
  <si>
    <t>Requesting FCA's Informational Memorandums</t>
  </si>
  <si>
    <t>9 pages of records</t>
  </si>
  <si>
    <t xml:space="preserve">15 pages of records released </t>
  </si>
  <si>
    <t>214 pages released, 121 pages withheld</t>
  </si>
  <si>
    <t>x</t>
  </si>
  <si>
    <t>Requesting Senior Staff Meeting Minutes</t>
  </si>
  <si>
    <t>Requesting Data and Decision Handbook</t>
  </si>
  <si>
    <t>Released with redactions</t>
  </si>
  <si>
    <t>5, 6, 8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</si>
</sst>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10"/>
      <color rgb="FF272727"/>
      <name val="Arial"/>
      <family val="2"/>
    </font>
    <font>
      <sz val="12"/>
      <color rgb="FF121D28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9.5"/>
      <color rgb="FF333333"/>
      <name val="Times New Roman"/>
      <family val="1"/>
    </font>
    <font>
      <b/>
      <sz val="9.5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="85" zoomScaleNormal="85" workbookViewId="0">
      <pane ySplit="3" topLeftCell="A35" activePane="bottomLeft" state="frozen"/>
      <selection pane="bottomLeft" activeCell="O55" sqref="O55"/>
    </sheetView>
  </sheetViews>
  <sheetFormatPr defaultColWidth="9" defaultRowHeight="16.5" x14ac:dyDescent="0.3"/>
  <cols>
    <col min="1" max="1" width="9.875" style="1" customWidth="1"/>
    <col min="2" max="2" width="15.125" style="1" customWidth="1"/>
    <col min="3" max="3" width="21" style="1" customWidth="1"/>
    <col min="4" max="4" width="10.625" style="1" bestFit="1" customWidth="1"/>
    <col min="5" max="5" width="12.25" style="1" customWidth="1"/>
    <col min="6" max="6" width="10.625" style="1" bestFit="1" customWidth="1"/>
    <col min="7" max="7" width="9.125" style="1" bestFit="1" customWidth="1"/>
    <col min="8" max="8" width="9.625" style="1" customWidth="1"/>
    <col min="9" max="9" width="12.625" style="6" customWidth="1"/>
    <col min="10" max="10" width="12.625" style="37" customWidth="1"/>
    <col min="11" max="11" width="9.75" style="1" customWidth="1"/>
    <col min="12" max="12" width="6.75" style="1" bestFit="1" customWidth="1"/>
    <col min="13" max="13" width="19.625" style="1" customWidth="1"/>
    <col min="14" max="14" width="11.875" style="1" customWidth="1"/>
    <col min="15" max="17" width="10.625" style="1" customWidth="1"/>
    <col min="18" max="18" width="22.125" style="1" customWidth="1"/>
    <col min="19" max="19" width="11.125" style="1" customWidth="1"/>
    <col min="20" max="20" width="10.25" style="1" customWidth="1"/>
    <col min="21" max="21" width="10.125" style="1" customWidth="1"/>
    <col min="22" max="22" width="10" style="1" customWidth="1"/>
    <col min="23" max="16384" width="9" style="1"/>
  </cols>
  <sheetData>
    <row r="1" spans="1:22" x14ac:dyDescent="0.3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2" s="3" customFormat="1" ht="38.25" customHeight="1" x14ac:dyDescent="0.3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148.5" x14ac:dyDescent="0.3">
      <c r="A3" s="1" t="s">
        <v>4</v>
      </c>
      <c r="B3" s="1" t="s">
        <v>0</v>
      </c>
      <c r="C3" s="1" t="s">
        <v>17</v>
      </c>
      <c r="D3" s="1" t="s">
        <v>1</v>
      </c>
      <c r="E3" s="1" t="s">
        <v>7</v>
      </c>
      <c r="F3" s="1" t="s">
        <v>8</v>
      </c>
      <c r="G3" s="1" t="s">
        <v>18</v>
      </c>
      <c r="H3" s="1" t="s">
        <v>6</v>
      </c>
      <c r="I3" s="6" t="s">
        <v>27</v>
      </c>
      <c r="J3" s="37" t="s">
        <v>45</v>
      </c>
      <c r="K3" s="1" t="s">
        <v>15</v>
      </c>
      <c r="L3" s="1" t="s">
        <v>20</v>
      </c>
      <c r="M3" s="1" t="s">
        <v>9</v>
      </c>
      <c r="N3" s="1" t="s">
        <v>10</v>
      </c>
      <c r="O3" s="1" t="s">
        <v>2</v>
      </c>
      <c r="P3" s="1" t="s">
        <v>16</v>
      </c>
      <c r="Q3" s="1" t="s">
        <v>5</v>
      </c>
      <c r="R3" s="1" t="s">
        <v>3</v>
      </c>
      <c r="S3" s="1" t="s">
        <v>11</v>
      </c>
      <c r="T3" s="1" t="s">
        <v>12</v>
      </c>
      <c r="U3" s="1" t="s">
        <v>13</v>
      </c>
      <c r="V3" s="1" t="s">
        <v>14</v>
      </c>
    </row>
    <row r="4" spans="1:22" s="26" customFormat="1" ht="214.5" x14ac:dyDescent="0.3">
      <c r="A4" s="26">
        <v>13366</v>
      </c>
      <c r="B4" s="26" t="s">
        <v>39</v>
      </c>
      <c r="C4" s="26" t="s">
        <v>40</v>
      </c>
      <c r="D4" s="2">
        <v>42646</v>
      </c>
      <c r="E4" s="2">
        <v>42675</v>
      </c>
      <c r="F4" s="2">
        <v>42654</v>
      </c>
      <c r="H4" s="31">
        <v>6</v>
      </c>
      <c r="J4" s="37" t="s">
        <v>42</v>
      </c>
      <c r="K4" s="29"/>
      <c r="M4" s="26" t="s">
        <v>41</v>
      </c>
      <c r="N4" s="26" t="s">
        <v>41</v>
      </c>
      <c r="Q4" s="26" t="s">
        <v>42</v>
      </c>
      <c r="S4" s="31">
        <v>6</v>
      </c>
      <c r="T4" s="31"/>
      <c r="U4" s="31"/>
      <c r="V4" s="31" t="str">
        <f>IF(AND(Q4="Y", OR(N4="FG", N4="PGPD")), H4, "")</f>
        <v/>
      </c>
    </row>
    <row r="5" spans="1:22" s="35" customFormat="1" ht="99" x14ac:dyDescent="0.3">
      <c r="A5" s="35">
        <v>13373</v>
      </c>
      <c r="B5" s="35" t="s">
        <v>43</v>
      </c>
      <c r="C5" s="35" t="s">
        <v>44</v>
      </c>
      <c r="D5" s="2">
        <v>42674</v>
      </c>
      <c r="E5" s="2">
        <v>42679</v>
      </c>
      <c r="F5" s="2">
        <v>42674</v>
      </c>
      <c r="G5" s="35">
        <v>1</v>
      </c>
      <c r="H5" s="35">
        <v>0</v>
      </c>
      <c r="J5" s="37" t="s">
        <v>42</v>
      </c>
      <c r="K5" s="29"/>
      <c r="M5" s="35" t="s">
        <v>46</v>
      </c>
      <c r="N5" s="35" t="s">
        <v>47</v>
      </c>
      <c r="Q5" s="35" t="s">
        <v>42</v>
      </c>
      <c r="R5" s="35" t="s">
        <v>48</v>
      </c>
      <c r="S5" s="35">
        <v>0</v>
      </c>
    </row>
    <row r="6" spans="1:22" s="26" customFormat="1" ht="132" x14ac:dyDescent="0.3">
      <c r="A6" s="35">
        <v>13377</v>
      </c>
      <c r="B6" s="26" t="s">
        <v>49</v>
      </c>
      <c r="C6" s="26" t="s">
        <v>50</v>
      </c>
      <c r="D6" s="2">
        <v>42682</v>
      </c>
      <c r="E6" s="2">
        <v>42712</v>
      </c>
      <c r="F6" s="2">
        <v>42705</v>
      </c>
      <c r="H6" s="26">
        <v>16</v>
      </c>
      <c r="J6" s="37" t="s">
        <v>51</v>
      </c>
      <c r="M6" s="26" t="s">
        <v>53</v>
      </c>
      <c r="N6" s="26" t="s">
        <v>52</v>
      </c>
      <c r="O6" s="26" t="s">
        <v>54</v>
      </c>
      <c r="P6" s="26" t="s">
        <v>42</v>
      </c>
      <c r="Q6" s="26" t="s">
        <v>42</v>
      </c>
      <c r="R6" s="26" t="s">
        <v>55</v>
      </c>
      <c r="S6" s="26">
        <v>16</v>
      </c>
      <c r="U6" s="26">
        <v>16</v>
      </c>
    </row>
    <row r="7" spans="1:22" s="27" customFormat="1" ht="166.5" x14ac:dyDescent="0.3">
      <c r="A7" s="35">
        <v>13387</v>
      </c>
      <c r="B7" s="38" t="s">
        <v>43</v>
      </c>
      <c r="C7" s="39" t="s">
        <v>56</v>
      </c>
      <c r="D7" s="2">
        <v>42710</v>
      </c>
      <c r="E7" s="2">
        <v>42740</v>
      </c>
      <c r="F7" s="2">
        <v>42711</v>
      </c>
      <c r="H7" s="27">
        <v>1</v>
      </c>
      <c r="J7" s="37" t="s">
        <v>42</v>
      </c>
      <c r="M7" s="27" t="s">
        <v>57</v>
      </c>
      <c r="N7" s="27" t="s">
        <v>58</v>
      </c>
      <c r="P7" s="27" t="s">
        <v>59</v>
      </c>
      <c r="Q7" s="27" t="s">
        <v>59</v>
      </c>
      <c r="S7" s="27">
        <v>1</v>
      </c>
      <c r="U7" s="27">
        <v>1</v>
      </c>
    </row>
    <row r="8" spans="1:22" s="27" customFormat="1" ht="82.5" x14ac:dyDescent="0.3">
      <c r="A8" s="35">
        <v>13391</v>
      </c>
      <c r="B8" s="27" t="s">
        <v>60</v>
      </c>
      <c r="C8" s="38" t="s">
        <v>61</v>
      </c>
      <c r="D8" s="2">
        <v>42724</v>
      </c>
      <c r="E8" s="2">
        <v>42392</v>
      </c>
      <c r="F8" s="2">
        <v>42724</v>
      </c>
      <c r="H8" s="27">
        <v>0</v>
      </c>
      <c r="J8" s="37" t="s">
        <v>42</v>
      </c>
      <c r="M8" s="27" t="s">
        <v>62</v>
      </c>
      <c r="N8" s="27" t="s">
        <v>41</v>
      </c>
      <c r="P8" s="27" t="s">
        <v>42</v>
      </c>
      <c r="Q8" s="27" t="s">
        <v>42</v>
      </c>
      <c r="S8" s="27">
        <v>0</v>
      </c>
    </row>
    <row r="9" spans="1:22" s="28" customFormat="1" ht="49.5" x14ac:dyDescent="0.3">
      <c r="A9" s="28">
        <v>13398</v>
      </c>
      <c r="B9" s="28" t="s">
        <v>65</v>
      </c>
      <c r="C9" s="28" t="s">
        <v>66</v>
      </c>
      <c r="D9" s="2">
        <v>42725</v>
      </c>
      <c r="E9" s="2">
        <v>42756</v>
      </c>
      <c r="F9" s="2">
        <v>42732</v>
      </c>
      <c r="H9" s="28">
        <v>4</v>
      </c>
      <c r="J9" s="37" t="s">
        <v>42</v>
      </c>
      <c r="M9" s="28" t="s">
        <v>68</v>
      </c>
      <c r="N9" s="28" t="s">
        <v>58</v>
      </c>
      <c r="P9" s="28" t="s">
        <v>42</v>
      </c>
      <c r="Q9" s="28" t="s">
        <v>42</v>
      </c>
      <c r="S9" s="28">
        <v>4</v>
      </c>
      <c r="U9" s="28">
        <v>4</v>
      </c>
    </row>
    <row r="10" spans="1:22" s="28" customFormat="1" ht="49.5" x14ac:dyDescent="0.3">
      <c r="A10" s="35">
        <v>13394</v>
      </c>
      <c r="B10" s="28" t="s">
        <v>43</v>
      </c>
      <c r="C10" s="38" t="s">
        <v>67</v>
      </c>
      <c r="D10" s="2">
        <v>42731</v>
      </c>
      <c r="E10" s="2">
        <v>42762</v>
      </c>
      <c r="F10" s="2">
        <v>42738</v>
      </c>
      <c r="H10" s="28">
        <v>4</v>
      </c>
      <c r="J10" s="37" t="s">
        <v>42</v>
      </c>
      <c r="M10" s="28" t="s">
        <v>68</v>
      </c>
      <c r="N10" s="28" t="s">
        <v>58</v>
      </c>
      <c r="P10" s="28" t="s">
        <v>42</v>
      </c>
      <c r="Q10" s="28" t="s">
        <v>42</v>
      </c>
      <c r="S10" s="28">
        <v>4</v>
      </c>
      <c r="U10" s="28">
        <v>4</v>
      </c>
    </row>
    <row r="11" spans="1:22" s="28" customFormat="1" ht="33" x14ac:dyDescent="0.3">
      <c r="A11" s="35">
        <v>13397</v>
      </c>
      <c r="B11" s="28" t="s">
        <v>63</v>
      </c>
      <c r="C11" s="38" t="s">
        <v>64</v>
      </c>
      <c r="D11" s="2">
        <v>42732</v>
      </c>
      <c r="E11" s="2">
        <v>42763</v>
      </c>
      <c r="F11" s="2">
        <v>42738</v>
      </c>
      <c r="H11" s="28">
        <v>3</v>
      </c>
      <c r="J11" s="37" t="s">
        <v>42</v>
      </c>
      <c r="M11" s="28" t="s">
        <v>68</v>
      </c>
      <c r="N11" s="28" t="s">
        <v>58</v>
      </c>
      <c r="P11" s="28" t="s">
        <v>42</v>
      </c>
      <c r="Q11" s="28" t="s">
        <v>42</v>
      </c>
      <c r="S11" s="28">
        <v>3</v>
      </c>
      <c r="U11" s="28">
        <v>3</v>
      </c>
    </row>
    <row r="12" spans="1:22" s="28" customFormat="1" ht="49.5" x14ac:dyDescent="0.3">
      <c r="A12" s="35">
        <v>13400</v>
      </c>
      <c r="B12" s="28" t="s">
        <v>43</v>
      </c>
      <c r="C12" s="38" t="s">
        <v>69</v>
      </c>
      <c r="D12" s="2">
        <v>42739</v>
      </c>
      <c r="E12" s="2">
        <v>42769</v>
      </c>
      <c r="F12" s="2">
        <v>42768</v>
      </c>
      <c r="H12" s="28">
        <v>19</v>
      </c>
      <c r="J12" s="37" t="s">
        <v>42</v>
      </c>
      <c r="M12" s="28" t="s">
        <v>80</v>
      </c>
      <c r="N12" s="28" t="s">
        <v>52</v>
      </c>
      <c r="O12" s="28" t="s">
        <v>79</v>
      </c>
      <c r="P12" s="28" t="s">
        <v>42</v>
      </c>
      <c r="Q12" s="28" t="s">
        <v>42</v>
      </c>
      <c r="S12" s="28">
        <v>19</v>
      </c>
      <c r="U12" s="28">
        <v>19</v>
      </c>
    </row>
    <row r="13" spans="1:22" s="28" customFormat="1" ht="49.5" x14ac:dyDescent="0.3">
      <c r="A13" s="35">
        <v>13401</v>
      </c>
      <c r="B13" s="34" t="s">
        <v>70</v>
      </c>
      <c r="C13" s="38" t="s">
        <v>71</v>
      </c>
      <c r="D13" s="2">
        <v>42740</v>
      </c>
      <c r="E13" s="2">
        <v>42771</v>
      </c>
      <c r="F13" s="2">
        <v>42741</v>
      </c>
      <c r="H13" s="28">
        <v>1</v>
      </c>
      <c r="J13" s="37" t="s">
        <v>42</v>
      </c>
      <c r="M13" s="28" t="s">
        <v>68</v>
      </c>
      <c r="N13" s="28" t="s">
        <v>58</v>
      </c>
      <c r="P13" s="28" t="s">
        <v>42</v>
      </c>
      <c r="Q13" s="28" t="s">
        <v>42</v>
      </c>
      <c r="S13" s="28">
        <v>1</v>
      </c>
      <c r="U13" s="28">
        <v>1</v>
      </c>
    </row>
    <row r="14" spans="1:22" s="28" customFormat="1" ht="99" x14ac:dyDescent="0.3">
      <c r="A14" s="28">
        <v>13404</v>
      </c>
      <c r="B14" s="28" t="s">
        <v>43</v>
      </c>
      <c r="C14" s="40" t="s">
        <v>72</v>
      </c>
      <c r="D14" s="2">
        <v>42752</v>
      </c>
      <c r="E14" s="2">
        <v>42781</v>
      </c>
      <c r="F14" s="2">
        <v>42780</v>
      </c>
      <c r="H14" s="28">
        <v>19</v>
      </c>
      <c r="J14" s="37"/>
      <c r="M14" s="28" t="s">
        <v>84</v>
      </c>
      <c r="N14" s="28" t="s">
        <v>58</v>
      </c>
      <c r="Q14" s="28" t="s">
        <v>42</v>
      </c>
      <c r="S14" s="28">
        <v>19</v>
      </c>
      <c r="U14" s="28">
        <v>19</v>
      </c>
    </row>
    <row r="15" spans="1:22" s="28" customFormat="1" ht="148.5" x14ac:dyDescent="0.3">
      <c r="A15" s="28">
        <v>13405</v>
      </c>
      <c r="B15" s="28" t="s">
        <v>43</v>
      </c>
      <c r="C15" s="40" t="s">
        <v>73</v>
      </c>
      <c r="D15" s="2">
        <v>42752</v>
      </c>
      <c r="E15" s="2">
        <v>42781</v>
      </c>
      <c r="F15" s="2">
        <v>42780</v>
      </c>
      <c r="H15" s="28">
        <v>19</v>
      </c>
      <c r="J15" s="37"/>
      <c r="M15" s="28" t="s">
        <v>84</v>
      </c>
      <c r="N15" s="28" t="s">
        <v>58</v>
      </c>
      <c r="Q15" s="28" t="s">
        <v>42</v>
      </c>
      <c r="S15" s="28">
        <v>19</v>
      </c>
      <c r="U15" s="28">
        <v>19</v>
      </c>
    </row>
    <row r="16" spans="1:22" s="43" customFormat="1" ht="66" x14ac:dyDescent="0.3">
      <c r="A16" s="43">
        <v>13406</v>
      </c>
      <c r="B16" s="43" t="s">
        <v>43</v>
      </c>
      <c r="C16" s="43" t="s">
        <v>83</v>
      </c>
      <c r="D16" s="2">
        <v>42752</v>
      </c>
      <c r="E16" s="2">
        <v>42781</v>
      </c>
      <c r="F16" s="2">
        <v>42780</v>
      </c>
      <c r="H16" s="43">
        <v>19</v>
      </c>
      <c r="J16" s="43" t="s">
        <v>59</v>
      </c>
      <c r="M16" s="43" t="s">
        <v>84</v>
      </c>
      <c r="N16" s="43" t="s">
        <v>58</v>
      </c>
      <c r="Q16" s="43" t="s">
        <v>42</v>
      </c>
      <c r="R16" s="43" t="s">
        <v>85</v>
      </c>
      <c r="S16" s="43">
        <v>19</v>
      </c>
      <c r="U16" s="43">
        <v>19</v>
      </c>
    </row>
    <row r="17" spans="1:22" s="28" customFormat="1" ht="99" x14ac:dyDescent="0.3">
      <c r="B17" s="42" t="s">
        <v>74</v>
      </c>
      <c r="C17" s="41" t="s">
        <v>75</v>
      </c>
      <c r="D17" s="2">
        <v>42761</v>
      </c>
      <c r="E17" s="2">
        <v>42790</v>
      </c>
      <c r="F17" s="2">
        <v>42773</v>
      </c>
      <c r="H17" s="28">
        <v>8</v>
      </c>
      <c r="J17" s="37" t="s">
        <v>42</v>
      </c>
      <c r="M17" s="28" t="s">
        <v>81</v>
      </c>
      <c r="N17" s="28" t="s">
        <v>82</v>
      </c>
      <c r="O17" s="28">
        <v>8</v>
      </c>
      <c r="P17" s="28" t="s">
        <v>42</v>
      </c>
      <c r="Q17" s="28" t="s">
        <v>42</v>
      </c>
      <c r="S17" s="28">
        <v>8</v>
      </c>
    </row>
    <row r="18" spans="1:22" s="28" customFormat="1" ht="39.75" x14ac:dyDescent="0.3">
      <c r="A18" s="28">
        <v>13408</v>
      </c>
      <c r="B18" s="28" t="s">
        <v>77</v>
      </c>
      <c r="C18" s="36" t="s">
        <v>78</v>
      </c>
      <c r="D18" s="2">
        <v>42766</v>
      </c>
      <c r="E18" s="2">
        <v>42767</v>
      </c>
      <c r="F18" s="2">
        <v>42767</v>
      </c>
      <c r="H18" s="28">
        <v>1</v>
      </c>
      <c r="J18" s="37" t="s">
        <v>42</v>
      </c>
      <c r="M18" s="28" t="s">
        <v>76</v>
      </c>
      <c r="N18" s="28" t="s">
        <v>41</v>
      </c>
      <c r="P18" s="28" t="s">
        <v>42</v>
      </c>
      <c r="Q18" s="28" t="s">
        <v>42</v>
      </c>
      <c r="S18" s="28">
        <v>1</v>
      </c>
    </row>
    <row r="19" spans="1:22" s="28" customFormat="1" ht="49.5" x14ac:dyDescent="0.3">
      <c r="B19" s="28" t="s">
        <v>86</v>
      </c>
      <c r="C19" s="28" t="s">
        <v>87</v>
      </c>
      <c r="D19" s="2">
        <v>42776</v>
      </c>
      <c r="E19" s="2">
        <v>42807</v>
      </c>
      <c r="F19" s="2">
        <v>42796</v>
      </c>
      <c r="H19" s="28">
        <v>13</v>
      </c>
      <c r="J19" s="37" t="s">
        <v>42</v>
      </c>
      <c r="M19" s="28" t="s">
        <v>88</v>
      </c>
      <c r="N19" s="28" t="s">
        <v>82</v>
      </c>
      <c r="O19" s="28">
        <v>8</v>
      </c>
      <c r="P19" s="28" t="s">
        <v>42</v>
      </c>
      <c r="Q19" s="28" t="s">
        <v>42</v>
      </c>
      <c r="S19" s="28">
        <v>13</v>
      </c>
    </row>
    <row r="20" spans="1:22" s="30" customFormat="1" ht="45.75" x14ac:dyDescent="0.3">
      <c r="A20" s="30">
        <v>13423</v>
      </c>
      <c r="B20" s="30" t="s">
        <v>43</v>
      </c>
      <c r="C20" s="44" t="s">
        <v>90</v>
      </c>
      <c r="D20" s="2">
        <v>42800</v>
      </c>
      <c r="E20" s="2">
        <v>42828</v>
      </c>
      <c r="F20" s="2">
        <v>42815</v>
      </c>
      <c r="H20" s="30">
        <v>11</v>
      </c>
      <c r="J20" s="37" t="s">
        <v>42</v>
      </c>
      <c r="M20" s="30" t="s">
        <v>92</v>
      </c>
      <c r="N20" s="30" t="s">
        <v>82</v>
      </c>
      <c r="O20" s="30">
        <v>5</v>
      </c>
      <c r="P20" s="30" t="s">
        <v>42</v>
      </c>
      <c r="Q20" s="30" t="s">
        <v>42</v>
      </c>
      <c r="S20" s="30">
        <v>11</v>
      </c>
    </row>
    <row r="21" spans="1:22" s="30" customFormat="1" ht="154.5" x14ac:dyDescent="0.3">
      <c r="A21" s="30">
        <v>13422</v>
      </c>
      <c r="B21" s="30" t="s">
        <v>89</v>
      </c>
      <c r="C21" s="45" t="s">
        <v>91</v>
      </c>
      <c r="D21" s="2">
        <v>42800</v>
      </c>
      <c r="E21" s="2">
        <v>42828</v>
      </c>
      <c r="F21" s="2">
        <v>42802</v>
      </c>
      <c r="H21" s="30">
        <v>2</v>
      </c>
      <c r="J21" s="37" t="s">
        <v>42</v>
      </c>
      <c r="M21" s="30" t="s">
        <v>76</v>
      </c>
      <c r="N21" s="30" t="s">
        <v>41</v>
      </c>
      <c r="P21" s="30" t="s">
        <v>42</v>
      </c>
      <c r="Q21" s="30" t="s">
        <v>42</v>
      </c>
      <c r="S21" s="30">
        <v>2</v>
      </c>
    </row>
    <row r="22" spans="1:22" s="30" customFormat="1" ht="115.5" x14ac:dyDescent="0.3">
      <c r="A22" s="30">
        <v>13431</v>
      </c>
      <c r="B22" s="30" t="s">
        <v>93</v>
      </c>
      <c r="C22" s="46" t="s">
        <v>94</v>
      </c>
      <c r="D22" s="2">
        <v>42822</v>
      </c>
      <c r="E22" s="2">
        <v>42825</v>
      </c>
      <c r="F22" s="2">
        <v>42825</v>
      </c>
      <c r="H22" s="30">
        <v>3</v>
      </c>
      <c r="J22" s="37" t="s">
        <v>42</v>
      </c>
      <c r="M22" s="30" t="s">
        <v>95</v>
      </c>
      <c r="N22" s="30" t="s">
        <v>52</v>
      </c>
      <c r="O22" s="30">
        <v>6</v>
      </c>
      <c r="P22" s="30" t="s">
        <v>42</v>
      </c>
      <c r="Q22" s="30" t="s">
        <v>42</v>
      </c>
      <c r="S22" s="30">
        <v>3</v>
      </c>
      <c r="V22" s="30">
        <v>3</v>
      </c>
    </row>
    <row r="23" spans="1:22" s="30" customFormat="1" ht="99" x14ac:dyDescent="0.3">
      <c r="A23" s="30">
        <v>13433</v>
      </c>
      <c r="B23" s="30" t="s">
        <v>96</v>
      </c>
      <c r="C23" s="30" t="s">
        <v>97</v>
      </c>
      <c r="D23" s="2">
        <v>42829</v>
      </c>
      <c r="E23" s="2">
        <v>42857</v>
      </c>
      <c r="F23" s="2">
        <v>42859</v>
      </c>
      <c r="H23" s="30">
        <v>22</v>
      </c>
      <c r="J23" s="37" t="s">
        <v>51</v>
      </c>
      <c r="M23" s="30" t="s">
        <v>107</v>
      </c>
      <c r="N23" s="30" t="s">
        <v>52</v>
      </c>
      <c r="O23" s="30">
        <v>8</v>
      </c>
      <c r="P23" s="30" t="s">
        <v>42</v>
      </c>
      <c r="Q23" s="30" t="s">
        <v>42</v>
      </c>
      <c r="S23" s="30">
        <v>22</v>
      </c>
      <c r="U23" s="30">
        <v>22</v>
      </c>
    </row>
    <row r="24" spans="1:22" s="30" customFormat="1" ht="99" x14ac:dyDescent="0.3">
      <c r="A24" s="30">
        <v>13435</v>
      </c>
      <c r="B24" s="30" t="s">
        <v>98</v>
      </c>
      <c r="C24" s="30" t="s">
        <v>99</v>
      </c>
      <c r="D24" s="2">
        <v>42831</v>
      </c>
      <c r="E24" s="2">
        <v>42859</v>
      </c>
      <c r="F24" s="2">
        <v>42845</v>
      </c>
      <c r="H24" s="30">
        <v>10</v>
      </c>
      <c r="J24" s="37" t="s">
        <v>42</v>
      </c>
      <c r="M24" s="30" t="s">
        <v>62</v>
      </c>
      <c r="N24" s="30" t="s">
        <v>41</v>
      </c>
      <c r="S24" s="30">
        <v>10</v>
      </c>
    </row>
    <row r="25" spans="1:22" s="30" customFormat="1" ht="66" x14ac:dyDescent="0.3">
      <c r="A25" s="30">
        <v>13438</v>
      </c>
      <c r="B25" s="30" t="s">
        <v>100</v>
      </c>
      <c r="C25" s="30" t="s">
        <v>101</v>
      </c>
      <c r="D25" s="2">
        <v>42846</v>
      </c>
      <c r="E25" s="2">
        <v>42873</v>
      </c>
      <c r="F25" s="2">
        <v>42873</v>
      </c>
      <c r="H25" s="30">
        <v>19</v>
      </c>
      <c r="J25" s="37" t="s">
        <v>51</v>
      </c>
      <c r="M25" s="30" t="s">
        <v>106</v>
      </c>
      <c r="N25" s="30" t="s">
        <v>58</v>
      </c>
      <c r="O25" s="30" t="s">
        <v>59</v>
      </c>
      <c r="P25" s="30" t="s">
        <v>59</v>
      </c>
      <c r="Q25" s="30" t="s">
        <v>59</v>
      </c>
      <c r="S25" s="30">
        <v>19</v>
      </c>
      <c r="U25" s="30">
        <v>19</v>
      </c>
    </row>
    <row r="26" spans="1:22" s="47" customFormat="1" ht="49.5" x14ac:dyDescent="0.3">
      <c r="A26" s="47">
        <v>13443</v>
      </c>
      <c r="B26" s="47" t="s">
        <v>98</v>
      </c>
      <c r="C26" s="47" t="s">
        <v>104</v>
      </c>
      <c r="D26" s="2">
        <v>42864</v>
      </c>
      <c r="E26" s="2">
        <v>42893</v>
      </c>
      <c r="F26" s="2">
        <v>42893</v>
      </c>
      <c r="H26" s="47">
        <v>20</v>
      </c>
      <c r="J26" s="47" t="s">
        <v>42</v>
      </c>
      <c r="M26" s="47" t="s">
        <v>105</v>
      </c>
      <c r="N26" s="47" t="s">
        <v>58</v>
      </c>
      <c r="O26" s="47" t="s">
        <v>59</v>
      </c>
      <c r="P26" s="47" t="s">
        <v>59</v>
      </c>
      <c r="Q26" s="47" t="s">
        <v>59</v>
      </c>
      <c r="S26" s="47">
        <v>20</v>
      </c>
      <c r="U26" s="47">
        <v>20</v>
      </c>
    </row>
    <row r="27" spans="1:22" s="30" customFormat="1" ht="66" x14ac:dyDescent="0.3">
      <c r="A27" s="30">
        <v>13451</v>
      </c>
      <c r="B27" s="30" t="s">
        <v>102</v>
      </c>
      <c r="C27" s="30" t="s">
        <v>103</v>
      </c>
      <c r="D27" s="2">
        <v>42880</v>
      </c>
      <c r="E27" s="2">
        <v>42909</v>
      </c>
      <c r="F27" s="2">
        <v>42885</v>
      </c>
      <c r="H27" s="30">
        <v>3</v>
      </c>
      <c r="J27" s="37" t="s">
        <v>51</v>
      </c>
      <c r="M27" s="30" t="s">
        <v>62</v>
      </c>
      <c r="N27" s="30" t="s">
        <v>41</v>
      </c>
      <c r="O27" s="30" t="s">
        <v>42</v>
      </c>
      <c r="P27" s="30" t="s">
        <v>42</v>
      </c>
      <c r="Q27" s="30" t="s">
        <v>51</v>
      </c>
      <c r="T27" s="30">
        <v>3</v>
      </c>
    </row>
    <row r="28" spans="1:22" s="30" customFormat="1" ht="33" x14ac:dyDescent="0.3">
      <c r="A28" s="30">
        <v>13468</v>
      </c>
      <c r="B28" s="30" t="s">
        <v>98</v>
      </c>
      <c r="C28" s="30" t="s">
        <v>109</v>
      </c>
      <c r="D28" s="2">
        <v>42970</v>
      </c>
      <c r="E28" s="2">
        <v>42998</v>
      </c>
      <c r="F28" s="2">
        <v>42997</v>
      </c>
      <c r="H28" s="30">
        <v>18</v>
      </c>
      <c r="J28" s="37" t="s">
        <v>42</v>
      </c>
      <c r="M28" s="30" t="s">
        <v>111</v>
      </c>
      <c r="N28" s="30" t="s">
        <v>52</v>
      </c>
      <c r="O28" s="30" t="s">
        <v>112</v>
      </c>
      <c r="P28" s="30" t="s">
        <v>42</v>
      </c>
      <c r="Q28" s="30" t="s">
        <v>42</v>
      </c>
      <c r="S28" s="30">
        <v>18</v>
      </c>
      <c r="U28" s="30">
        <v>18</v>
      </c>
    </row>
    <row r="29" spans="1:22" s="30" customFormat="1" ht="33" x14ac:dyDescent="0.3">
      <c r="A29" s="30">
        <v>13469</v>
      </c>
      <c r="B29" s="30" t="s">
        <v>98</v>
      </c>
      <c r="C29" s="30" t="s">
        <v>110</v>
      </c>
      <c r="D29" s="2">
        <v>42970</v>
      </c>
      <c r="E29" s="2">
        <v>42998</v>
      </c>
      <c r="F29" s="2">
        <v>42970</v>
      </c>
      <c r="H29" s="30">
        <v>0</v>
      </c>
      <c r="J29" s="37" t="s">
        <v>42</v>
      </c>
      <c r="M29" s="30" t="s">
        <v>46</v>
      </c>
      <c r="N29" s="30" t="s">
        <v>46</v>
      </c>
    </row>
    <row r="30" spans="1:22" s="30" customFormat="1" x14ac:dyDescent="0.3">
      <c r="D30" s="2"/>
      <c r="E30" s="2"/>
      <c r="J30" s="37"/>
    </row>
    <row r="31" spans="1:22" s="30" customFormat="1" x14ac:dyDescent="0.3">
      <c r="D31" s="2"/>
      <c r="E31" s="2"/>
      <c r="J31" s="37"/>
    </row>
    <row r="32" spans="1:22" s="30" customFormat="1" x14ac:dyDescent="0.3">
      <c r="J32" s="37"/>
    </row>
    <row r="33" spans="4:10" s="26" customFormat="1" x14ac:dyDescent="0.3">
      <c r="J33" s="37"/>
    </row>
    <row r="34" spans="4:10" s="26" customFormat="1" x14ac:dyDescent="0.3">
      <c r="J34" s="37"/>
    </row>
    <row r="35" spans="4:10" s="27" customFormat="1" x14ac:dyDescent="0.3">
      <c r="J35" s="37"/>
    </row>
    <row r="36" spans="4:10" s="27" customFormat="1" x14ac:dyDescent="0.3">
      <c r="J36" s="37"/>
    </row>
    <row r="37" spans="4:10" s="27" customFormat="1" x14ac:dyDescent="0.3">
      <c r="J37" s="37"/>
    </row>
    <row r="38" spans="4:10" s="27" customFormat="1" x14ac:dyDescent="0.3">
      <c r="J38" s="37"/>
    </row>
    <row r="39" spans="4:10" s="27" customFormat="1" x14ac:dyDescent="0.3">
      <c r="J39" s="37"/>
    </row>
    <row r="40" spans="4:10" s="27" customFormat="1" x14ac:dyDescent="0.3">
      <c r="J40" s="37"/>
    </row>
    <row r="41" spans="4:10" s="27" customFormat="1" x14ac:dyDescent="0.3">
      <c r="J41" s="37"/>
    </row>
    <row r="42" spans="4:10" s="27" customFormat="1" x14ac:dyDescent="0.3">
      <c r="J42" s="37"/>
    </row>
    <row r="43" spans="4:10" s="27" customFormat="1" x14ac:dyDescent="0.3">
      <c r="J43" s="37"/>
    </row>
    <row r="44" spans="4:10" s="27" customFormat="1" x14ac:dyDescent="0.3">
      <c r="J44" s="37"/>
    </row>
    <row r="45" spans="4:10" s="27" customFormat="1" x14ac:dyDescent="0.3">
      <c r="J45" s="37"/>
    </row>
    <row r="46" spans="4:10" s="27" customFormat="1" x14ac:dyDescent="0.3">
      <c r="J46" s="37"/>
    </row>
    <row r="47" spans="4:10" s="27" customFormat="1" x14ac:dyDescent="0.3">
      <c r="J47" s="37"/>
    </row>
    <row r="48" spans="4:10" s="4" customFormat="1" x14ac:dyDescent="0.3">
      <c r="D48" s="2"/>
      <c r="E48" s="2"/>
      <c r="I48" s="6"/>
      <c r="J48" s="37"/>
    </row>
    <row r="49" spans="1:22" x14ac:dyDescent="0.3">
      <c r="A49" s="1" t="s">
        <v>21</v>
      </c>
      <c r="H49" s="5">
        <f>MEDIAN(H4:H29)</f>
        <v>7</v>
      </c>
      <c r="I49" s="6" t="e">
        <f>MEDIAN(I4:I22)</f>
        <v>#NUM!</v>
      </c>
      <c r="S49" s="4">
        <f>MEDIAN(S4:S29)</f>
        <v>9</v>
      </c>
      <c r="T49" s="4" t="e">
        <f>MEDIAN(T4:T22)</f>
        <v>#NUM!</v>
      </c>
      <c r="U49" s="4">
        <f>MEDIAN(U4:U29)</f>
        <v>18.5</v>
      </c>
      <c r="V49" s="4">
        <f>MEDIAN(V4:V22)</f>
        <v>3</v>
      </c>
    </row>
    <row r="50" spans="1:22" x14ac:dyDescent="0.3">
      <c r="A50" s="1" t="s">
        <v>22</v>
      </c>
      <c r="H50" s="5">
        <f>AVERAGE(H4:H29)</f>
        <v>9.2692307692307701</v>
      </c>
      <c r="I50" s="6" t="e">
        <f>AVERAGE(I4:I22)</f>
        <v>#DIV/0!</v>
      </c>
      <c r="S50" s="4">
        <f>AVERAGE(S4:S29)</f>
        <v>9.9166666666666661</v>
      </c>
      <c r="T50" s="4" t="e">
        <f>AVERAGE(T4:T22)</f>
        <v>#DIV/0!</v>
      </c>
      <c r="U50" s="4">
        <f>AVERAGE(U4:U29)</f>
        <v>13.142857142857142</v>
      </c>
      <c r="V50" s="4">
        <f>AVERAGE(V4:V22)</f>
        <v>3</v>
      </c>
    </row>
    <row r="51" spans="1:22" x14ac:dyDescent="0.3">
      <c r="A51" s="1" t="s">
        <v>23</v>
      </c>
      <c r="H51" s="5">
        <f>SMALL(H4:H29,1)</f>
        <v>0</v>
      </c>
      <c r="I51" s="6" t="e">
        <f>SMALL(I4:I22,1)</f>
        <v>#NUM!</v>
      </c>
      <c r="S51" s="4">
        <f>SMALL(S4:S29,1)</f>
        <v>0</v>
      </c>
      <c r="T51" s="4" t="e">
        <f>SMALL(T4:T22,1)</f>
        <v>#NUM!</v>
      </c>
      <c r="U51" s="4">
        <f>SMALL(U4:U29,1)</f>
        <v>1</v>
      </c>
      <c r="V51" s="4">
        <f>SMALL(V4:V22,1)</f>
        <v>3</v>
      </c>
    </row>
    <row r="52" spans="1:22" x14ac:dyDescent="0.3">
      <c r="A52" s="1" t="s">
        <v>24</v>
      </c>
      <c r="H52" s="5">
        <f>MAX(H4:H29)</f>
        <v>22</v>
      </c>
      <c r="I52" s="6">
        <f>MAX(I4:I22)</f>
        <v>0</v>
      </c>
      <c r="S52" s="4">
        <f>MAX(S4:S29)</f>
        <v>22</v>
      </c>
      <c r="T52" s="4">
        <f>MAX(T4:T22)</f>
        <v>0</v>
      </c>
      <c r="U52" s="4">
        <f>MAX(U4:U29)</f>
        <v>22</v>
      </c>
      <c r="V52" s="4">
        <f>MAX(V4:V22)</f>
        <v>3</v>
      </c>
    </row>
    <row r="53" spans="1:22" s="6" customFormat="1" x14ac:dyDescent="0.3">
      <c r="J53" s="37"/>
    </row>
    <row r="54" spans="1:22" ht="49.5" x14ac:dyDescent="0.3">
      <c r="A54" s="1" t="s">
        <v>28</v>
      </c>
      <c r="I54" s="6">
        <f>COUNTIF(I4:I22,"&lt;=10")</f>
        <v>0</v>
      </c>
    </row>
    <row r="56" spans="1:22" ht="49.5" x14ac:dyDescent="0.3">
      <c r="A56" s="1" t="s">
        <v>25</v>
      </c>
      <c r="Q56" s="5">
        <f>COUNTIF(Q4:Q22,"Y")</f>
        <v>0</v>
      </c>
    </row>
    <row r="57" spans="1:22" ht="49.5" x14ac:dyDescent="0.3">
      <c r="A57" s="1" t="s">
        <v>26</v>
      </c>
      <c r="Q57" s="1">
        <f>COUNTIF(Q4:Q22, "n")</f>
        <v>19</v>
      </c>
    </row>
    <row r="59" spans="1:22" ht="17.25" thickBot="1" x14ac:dyDescent="0.35"/>
    <row r="60" spans="1:22" ht="33" customHeight="1" thickTop="1" x14ac:dyDescent="0.3">
      <c r="A60" s="50" t="s">
        <v>29</v>
      </c>
      <c r="B60" s="51"/>
      <c r="C60" s="51"/>
      <c r="D60" s="52"/>
    </row>
    <row r="61" spans="1:22" ht="17.25" thickBot="1" x14ac:dyDescent="0.35">
      <c r="A61" s="53"/>
      <c r="B61" s="54"/>
      <c r="C61" s="54"/>
      <c r="D61" s="55"/>
    </row>
    <row r="62" spans="1:22" s="7" customFormat="1" ht="42" customHeight="1" thickTop="1" x14ac:dyDescent="0.3">
      <c r="A62" s="57" t="s">
        <v>34</v>
      </c>
      <c r="B62" s="58"/>
      <c r="C62" s="58"/>
      <c r="D62" s="21">
        <v>1</v>
      </c>
      <c r="E62" s="10"/>
      <c r="F62" s="10"/>
      <c r="J62" s="37"/>
    </row>
    <row r="63" spans="1:22" s="7" customFormat="1" ht="17.25" thickBot="1" x14ac:dyDescent="0.35">
      <c r="A63" s="48" t="s">
        <v>35</v>
      </c>
      <c r="B63" s="49"/>
      <c r="C63" s="49"/>
      <c r="D63" s="22">
        <v>1</v>
      </c>
      <c r="E63" s="10"/>
      <c r="F63" s="10"/>
      <c r="J63" s="37"/>
    </row>
    <row r="64" spans="1:22" s="7" customFormat="1" ht="18" thickTop="1" thickBot="1" x14ac:dyDescent="0.35">
      <c r="A64" s="11"/>
      <c r="B64" s="9"/>
      <c r="C64" s="9"/>
      <c r="D64" s="9"/>
      <c r="E64" s="9"/>
      <c r="F64" s="9"/>
      <c r="J64" s="37"/>
    </row>
    <row r="65" spans="1:6" ht="107.25" customHeight="1" thickTop="1" thickBot="1" x14ac:dyDescent="0.35">
      <c r="A65" s="18" t="s">
        <v>32</v>
      </c>
      <c r="B65" s="19" t="s">
        <v>30</v>
      </c>
      <c r="C65" s="19" t="s">
        <v>31</v>
      </c>
      <c r="D65" s="20" t="s">
        <v>33</v>
      </c>
      <c r="E65" s="23" t="s">
        <v>36</v>
      </c>
      <c r="F65" s="24" t="s">
        <v>37</v>
      </c>
    </row>
    <row r="66" spans="1:6" ht="18" thickTop="1" thickBot="1" x14ac:dyDescent="0.35">
      <c r="A66" s="13">
        <v>1</v>
      </c>
      <c r="B66" s="8">
        <f>COUNTIFS(D4:D47,"&gt;=10/1/2016",D4:D47,"&lt;=12/31/2016")</f>
        <v>8</v>
      </c>
      <c r="C66" s="8">
        <f>COUNTIFS(F4:F47,"&gt;=10/1/2016",F4:F47,"&lt;=12/31/2016")</f>
        <v>6</v>
      </c>
      <c r="D66" s="14">
        <v>0</v>
      </c>
      <c r="E66" s="25" t="s">
        <v>108</v>
      </c>
      <c r="F66" s="24" t="s">
        <v>108</v>
      </c>
    </row>
    <row r="67" spans="1:6" ht="17.25" thickBot="1" x14ac:dyDescent="0.35">
      <c r="A67" s="15">
        <v>2</v>
      </c>
      <c r="B67" s="8">
        <f>COUNTIFS(D4:D47,"&gt;=01/1/2017",D4:D47,"&lt;=03/31/2017")</f>
        <v>11</v>
      </c>
      <c r="C67" s="8">
        <f>COUNTIFS(F4:F47,"&gt;=01/1/2017",F4:F47,"&lt;=03/31/2017")</f>
        <v>13</v>
      </c>
      <c r="D67" s="16">
        <v>0</v>
      </c>
      <c r="E67" s="25" t="s">
        <v>108</v>
      </c>
      <c r="F67" s="24" t="s">
        <v>108</v>
      </c>
    </row>
    <row r="68" spans="1:6" ht="17.25" thickBot="1" x14ac:dyDescent="0.35">
      <c r="A68" s="15">
        <v>3</v>
      </c>
      <c r="B68" s="8">
        <f>COUNTIFS(D4:D47,"&gt;=04/1/2017",D4:D47,"&lt;=06/30/2017")</f>
        <v>5</v>
      </c>
      <c r="C68" s="8">
        <f>COUNTIFS(F4:F47,"&gt;=04/1/2017",F4:F47,"&lt;=06/30/2017")</f>
        <v>5</v>
      </c>
      <c r="D68" s="16">
        <v>0</v>
      </c>
      <c r="E68" s="25" t="s">
        <v>108</v>
      </c>
      <c r="F68" s="24" t="s">
        <v>108</v>
      </c>
    </row>
    <row r="69" spans="1:6" ht="17.25" thickBot="1" x14ac:dyDescent="0.35">
      <c r="A69" s="17">
        <v>4</v>
      </c>
      <c r="B69" s="32">
        <f>COUNTIFS(D4:D47,"&gt;=07/1/2017",D4:D47,"&lt;=09/30/2017")</f>
        <v>2</v>
      </c>
      <c r="C69" s="32">
        <f>COUNTIFS(F4:F47,"&gt;=07/1/2017",F4:F47,"&lt;=09/30/2017")</f>
        <v>2</v>
      </c>
      <c r="D69" s="12">
        <v>0</v>
      </c>
      <c r="E69" s="25"/>
      <c r="F69" s="24"/>
    </row>
    <row r="70" spans="1:6" ht="17.25" thickTop="1" x14ac:dyDescent="0.3">
      <c r="B70" s="1">
        <f>SUM(B66:B69)</f>
        <v>26</v>
      </c>
      <c r="C70" s="1">
        <f>SUM(C66:C69)</f>
        <v>26</v>
      </c>
    </row>
    <row r="73" spans="1:6" x14ac:dyDescent="0.3">
      <c r="B73" s="33"/>
    </row>
  </sheetData>
  <mergeCells count="5">
    <mergeCell ref="A63:C63"/>
    <mergeCell ref="A60:D61"/>
    <mergeCell ref="A1:R1"/>
    <mergeCell ref="A2:V2"/>
    <mergeCell ref="A62:C62"/>
  </mergeCells>
  <printOptions gridLines="1"/>
  <pageMargins left="0.25" right="0.25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FCA</vt:lpstr>
      <vt:lpstr>Sheet3</vt:lpstr>
      <vt:lpstr>FCA!Print_Titles</vt:lpstr>
    </vt:vector>
  </TitlesOfParts>
  <Company>Farm Credit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Pienta</dc:creator>
  <cp:lastModifiedBy>Agans, Autumn</cp:lastModifiedBy>
  <cp:lastPrinted>2015-09-21T14:45:35Z</cp:lastPrinted>
  <dcterms:created xsi:type="dcterms:W3CDTF">2012-01-25T21:37:39Z</dcterms:created>
  <dcterms:modified xsi:type="dcterms:W3CDTF">2020-01-29T20:16:36Z</dcterms:modified>
</cp:coreProperties>
</file>